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NSDF Website Data\"/>
    </mc:Choice>
  </mc:AlternateContent>
  <bookViews>
    <workbookView xWindow="0" yWindow="0" windowWidth="28800" windowHeight="12165"/>
  </bookViews>
  <sheets>
    <sheet name="Other projects since 2020-21" sheetId="1" r:id="rId1"/>
  </sheets>
  <definedNames>
    <definedName name="_xlnm._FilterDatabase" localSheetId="0" hidden="1">'Other projects since 2020-21'!$D$1:$D$30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0" i="1" l="1"/>
  <c r="J30" i="1"/>
  <c r="I30" i="1"/>
  <c r="H30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O29" i="1"/>
  <c r="O28" i="1"/>
  <c r="O27" i="1"/>
  <c r="M26" i="1"/>
  <c r="O25" i="1"/>
  <c r="M24" i="1"/>
  <c r="O24" i="1" s="1"/>
  <c r="G24" i="1"/>
  <c r="G30" i="1" s="1"/>
  <c r="O23" i="1"/>
  <c r="O22" i="1"/>
  <c r="L21" i="1"/>
  <c r="L30" i="1" s="1"/>
  <c r="M20" i="1"/>
  <c r="O20" i="1" s="1"/>
  <c r="O19" i="1"/>
  <c r="O18" i="1"/>
  <c r="O17" i="1"/>
  <c r="O16" i="1"/>
  <c r="O15" i="1"/>
  <c r="K14" i="1"/>
  <c r="O14" i="1" s="1"/>
  <c r="O13" i="1"/>
  <c r="O12" i="1"/>
  <c r="K11" i="1"/>
  <c r="O11" i="1" s="1"/>
  <c r="O10" i="1"/>
  <c r="O9" i="1"/>
  <c r="O8" i="1"/>
  <c r="O7" i="1"/>
  <c r="O6" i="1"/>
  <c r="O5" i="1"/>
  <c r="O4" i="1"/>
  <c r="K30" i="1" l="1"/>
  <c r="M30" i="1"/>
  <c r="O26" i="1"/>
  <c r="O21" i="1"/>
  <c r="O30" i="1" s="1"/>
</calcChain>
</file>

<file path=xl/sharedStrings.xml><?xml version="1.0" encoding="utf-8"?>
<sst xmlns="http://schemas.openxmlformats.org/spreadsheetml/2006/main" count="152" uniqueCount="98">
  <si>
    <t>S.No.</t>
  </si>
  <si>
    <t>States</t>
  </si>
  <si>
    <t>Name of the Organizations</t>
  </si>
  <si>
    <t xml:space="preserve">Object </t>
  </si>
  <si>
    <t>Purpose</t>
  </si>
  <si>
    <t xml:space="preserve">Sanction Date </t>
  </si>
  <si>
    <t>Sanctioned Amount (in Rs.)</t>
  </si>
  <si>
    <t>2020-21</t>
  </si>
  <si>
    <t>2021-22</t>
  </si>
  <si>
    <t>2022-23</t>
  </si>
  <si>
    <t>2023-24</t>
  </si>
  <si>
    <t>2024-25</t>
  </si>
  <si>
    <t>2025-26</t>
  </si>
  <si>
    <t>2026-27</t>
  </si>
  <si>
    <t>Total (In Rs.)</t>
  </si>
  <si>
    <t>Maharashtra</t>
  </si>
  <si>
    <t>Roll Ball Fedration of India</t>
  </si>
  <si>
    <t>Sports Promotion</t>
  </si>
  <si>
    <t>For Conduct of World Cup in December 2015 /2019 in India</t>
  </si>
  <si>
    <t>17.12.2015 &amp; 02.12.2019</t>
  </si>
  <si>
    <t>Uttar Pradesh</t>
  </si>
  <si>
    <t>Telangana</t>
  </si>
  <si>
    <t>SAI-Gopichand National Badminton Academy, Hyderabad (Telangana)</t>
  </si>
  <si>
    <t>Training</t>
  </si>
  <si>
    <t>For Support to Gopichand National Badminton Academy, Hyderabad  Academy for training of players and ancillary expenses-recurring cost</t>
  </si>
  <si>
    <t>15.12.2016</t>
  </si>
  <si>
    <t xml:space="preserve"> </t>
  </si>
  <si>
    <t>Karnataka</t>
  </si>
  <si>
    <t>Madhya Pradesh</t>
  </si>
  <si>
    <t>Akhil Bhartiya Vanvasi Kalyan Ashram, Kanpur.</t>
  </si>
  <si>
    <t>For Organizing 22nd  National Vanvasi Archery and Kabaddi competition</t>
  </si>
  <si>
    <t>19.12.2019</t>
  </si>
  <si>
    <t>Delhi</t>
  </si>
  <si>
    <t>Sports Authority of India</t>
  </si>
  <si>
    <t>Equipment</t>
  </si>
  <si>
    <t>SAI-for Archery Equipment for 9 Non-TOPS Archers</t>
  </si>
  <si>
    <t>27.04.2020</t>
  </si>
  <si>
    <t>SAI-for Bicycles, riding cycles through Cycling Federation of India.</t>
  </si>
  <si>
    <t>09.06.2020</t>
  </si>
  <si>
    <t>Golf Foundation</t>
  </si>
  <si>
    <t>For Conducting National Level Golf Tournament</t>
  </si>
  <si>
    <t>30.09.2021</t>
  </si>
  <si>
    <t>Maldives</t>
  </si>
  <si>
    <t>For Cricket Board of Maldives</t>
  </si>
  <si>
    <t>27.01.2022</t>
  </si>
  <si>
    <t>SAI/Target Olympic Podium Scheme</t>
  </si>
  <si>
    <t>11.03.2022</t>
  </si>
  <si>
    <t>Delhi Golf Society</t>
  </si>
  <si>
    <t>For conducting Golf Championships-Tournaments</t>
  </si>
  <si>
    <t>16.08.2022</t>
  </si>
  <si>
    <t>14.09.2022</t>
  </si>
  <si>
    <t xml:space="preserve">Sports Authority of India </t>
  </si>
  <si>
    <t>20.06.2023</t>
  </si>
  <si>
    <t>For procurement of gifting of cricket items to the Cricket Association of Jamaica</t>
  </si>
  <si>
    <t>Himachal Pradesh</t>
  </si>
  <si>
    <t>Vidya Foundation</t>
  </si>
  <si>
    <t xml:space="preserve">For promotion &amp; development in rural area of Himachal Pradesh  </t>
  </si>
  <si>
    <t>04.09.2023</t>
  </si>
  <si>
    <t>27.10.2023</t>
  </si>
  <si>
    <t xml:space="preserve">For gifting of cricket items to St. Vincent and the Grenadines West Indies and Cricket Association of Jamaica. </t>
  </si>
  <si>
    <t>05.02.2024</t>
  </si>
  <si>
    <t>TOPS General (ONGC Foundation)</t>
  </si>
  <si>
    <t>11.03.2024</t>
  </si>
  <si>
    <t>14.03.2024</t>
  </si>
  <si>
    <t>-</t>
  </si>
  <si>
    <t>Rohan Bopanna Tennis Development Foundation, Bangalore</t>
  </si>
  <si>
    <t>Training &amp; Coaching</t>
  </si>
  <si>
    <t>For the India Tennis Development project in the Rohan Bopanna Tennis Academy.</t>
  </si>
  <si>
    <t>Chhatisgarh</t>
  </si>
  <si>
    <t>Vanvasi Kalyan Samiti, Chhatisgarh</t>
  </si>
  <si>
    <t>Tournament</t>
  </si>
  <si>
    <t>For conduct of 24th All India Level Sports Competition at Raipur, Chhattisgarh in December, 2024 (26th to 31st December, 24)</t>
  </si>
  <si>
    <t>11.12.2024</t>
  </si>
  <si>
    <t>Hind Ayan Foundation</t>
  </si>
  <si>
    <t>For conduct of Delhi to Pune Cycle Expedition.</t>
  </si>
  <si>
    <t>11.02.2025</t>
  </si>
  <si>
    <t>Target Olympic Podium Scheme (TOPS)</t>
  </si>
  <si>
    <t xml:space="preserve">Equipments </t>
  </si>
  <si>
    <t>03.09.2025</t>
  </si>
  <si>
    <t>For Conduct open selection trials from 18.09.25 to 20.09.25 in the discipline of Kurash for upcoming Championship, 2025 at SAI RC, Bhopal</t>
  </si>
  <si>
    <t>26.09.2025</t>
  </si>
  <si>
    <t>TOPS-General (HUDCO-Housing and Urban Development Corporation Ltd.</t>
  </si>
  <si>
    <t>23.06.2025</t>
  </si>
  <si>
    <t>09.02.2026</t>
  </si>
  <si>
    <t>11.02.2026</t>
  </si>
  <si>
    <t>13.05.2026</t>
  </si>
  <si>
    <t>TOTAL</t>
  </si>
  <si>
    <t>NSDF Assistance to Organizations/Academies for Training &amp; Equipments and Sports Promotion since 2020-21</t>
  </si>
  <si>
    <t>Amount ( Rs in Lakh)</t>
  </si>
  <si>
    <t>To Boxing, Athletics and Badminton sports ( REC-Foundation)</t>
  </si>
  <si>
    <t xml:space="preserve">To support Archery sports (NTPC Foundation)  </t>
  </si>
  <si>
    <t>For purchase of weightlifting equipment for development of the grassroots level (GIC Contribution)</t>
  </si>
  <si>
    <t>For supporting the ASMITA Khelo India Hockey Women's Legue program (Ultragenc R&amp;T Pvt. Ltd. Contribution)</t>
  </si>
  <si>
    <t xml:space="preserve"> Support 30 number of female athletes for Mid and long distance (IOCL-Indian Oil Corporation Ltd. Tied fund for </t>
  </si>
  <si>
    <t>For further release to PCI for equipments &amp; other in connection with organizing Para Athletics Championship at New Delhi (Tied fund of GIC).</t>
  </si>
  <si>
    <t>For Support Eqestrian Discipline (Jindal Steel Limited)</t>
  </si>
  <si>
    <t>For Support Eqestrian Discipline (Carysil Limited)</t>
  </si>
  <si>
    <t>Empowering Equistrian Poroject (E-Factor Experiences Limited)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</si>
</sst>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vertical="top" wrapText="1"/>
    </xf>
    <xf numFmtId="43" fontId="6" fillId="0" borderId="1" xfId="2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vertical="top"/>
    </xf>
    <xf numFmtId="2" fontId="3" fillId="0" borderId="1" xfId="0" applyNumberFormat="1" applyFont="1" applyFill="1" applyBorder="1" applyAlignment="1">
      <alignment vertical="top" wrapText="1"/>
    </xf>
    <xf numFmtId="0" fontId="4" fillId="0" borderId="0" xfId="0" applyFont="1" applyFill="1"/>
    <xf numFmtId="2" fontId="4" fillId="0" borderId="1" xfId="0" applyNumberFormat="1" applyFont="1" applyFill="1" applyBorder="1" applyAlignment="1">
      <alignment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43" fontId="3" fillId="0" borderId="1" xfId="1" applyFont="1" applyFill="1" applyBorder="1" applyAlignment="1">
      <alignment horizontal="right" vertical="top" wrapText="1"/>
    </xf>
    <xf numFmtId="165" fontId="3" fillId="0" borderId="1" xfId="2" applyNumberFormat="1" applyFont="1" applyFill="1" applyBorder="1" applyAlignment="1">
      <alignment horizontal="right" vertical="top" wrapText="1"/>
    </xf>
    <xf numFmtId="2" fontId="3" fillId="0" borderId="1" xfId="2" applyNumberFormat="1" applyFont="1" applyFill="1" applyBorder="1" applyAlignment="1">
      <alignment horizontal="left" vertical="top"/>
    </xf>
    <xf numFmtId="164" fontId="3" fillId="0" borderId="3" xfId="0" applyNumberFormat="1" applyFont="1" applyFill="1" applyBorder="1" applyAlignment="1">
      <alignment vertical="top"/>
    </xf>
    <xf numFmtId="43" fontId="3" fillId="0" borderId="1" xfId="2" applyFont="1" applyBorder="1" applyAlignment="1">
      <alignment vertical="top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left" vertical="top" wrapText="1"/>
    </xf>
    <xf numFmtId="43" fontId="7" fillId="0" borderId="1" xfId="2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vertical="top"/>
    </xf>
    <xf numFmtId="43" fontId="3" fillId="0" borderId="0" xfId="2" applyFont="1" applyFill="1"/>
    <xf numFmtId="0" fontId="4" fillId="0" borderId="0" xfId="0" applyFont="1" applyFill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1" fontId="2" fillId="0" borderId="0" xfId="0" applyNumberFormat="1" applyFont="1" applyFill="1" applyAlignment="1">
      <alignment horizontal="center" vertical="top"/>
    </xf>
    <xf numFmtId="43" fontId="7" fillId="0" borderId="1" xfId="2" applyFont="1" applyFill="1" applyBorder="1" applyAlignment="1">
      <alignment horizontal="center" vertical="top"/>
    </xf>
    <xf numFmtId="1" fontId="5" fillId="0" borderId="4" xfId="0" applyNumberFormat="1" applyFont="1" applyFill="1" applyBorder="1" applyAlignment="1">
      <alignment horizontal="right" vertical="top"/>
    </xf>
    <xf numFmtId="0" fontId="3" fillId="0" borderId="2" xfId="0" applyFont="1" applyBorder="1" applyAlignment="1">
      <alignment vertical="top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F14" sqref="F14"/>
    </sheetView>
  </sheetViews>
  <sheetFormatPr defaultColWidth="9.140625" defaultRowHeight="15.75" x14ac:dyDescent="0.25"/>
  <cols>
    <col min="1" max="1" width="6.42578125" style="29" bestFit="1" customWidth="1"/>
    <col min="2" max="2" width="13.5703125" style="29" customWidth="1"/>
    <col min="3" max="3" width="29" style="2" customWidth="1"/>
    <col min="4" max="4" width="16.42578125" style="3" customWidth="1"/>
    <col min="5" max="5" width="40.5703125" style="3" customWidth="1"/>
    <col min="6" max="6" width="14.5703125" style="3" customWidth="1"/>
    <col min="7" max="7" width="13.28515625" style="3" customWidth="1"/>
    <col min="8" max="9" width="8.5703125" style="1" bestFit="1" customWidth="1"/>
    <col min="10" max="13" width="10.42578125" style="1" bestFit="1" customWidth="1"/>
    <col min="14" max="14" width="8.7109375" style="1" bestFit="1" customWidth="1"/>
    <col min="15" max="15" width="11.5703125" style="28" bestFit="1" customWidth="1"/>
    <col min="16" max="16" width="14" style="1" customWidth="1"/>
    <col min="17" max="17" width="19.7109375" style="1" customWidth="1"/>
    <col min="18" max="16384" width="9.140625" style="1"/>
  </cols>
  <sheetData>
    <row r="1" spans="1:17" x14ac:dyDescent="0.25">
      <c r="A1" s="31" t="s">
        <v>87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7" x14ac:dyDescent="0.25">
      <c r="A2" s="33" t="s">
        <v>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7" ht="47.25" x14ac:dyDescent="0.25">
      <c r="A3" s="4" t="s">
        <v>0</v>
      </c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7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7" t="s">
        <v>14</v>
      </c>
    </row>
    <row r="4" spans="1:17" ht="31.5" x14ac:dyDescent="0.25">
      <c r="A4" s="9">
        <v>1</v>
      </c>
      <c r="B4" s="10" t="s">
        <v>15</v>
      </c>
      <c r="C4" s="11" t="s">
        <v>16</v>
      </c>
      <c r="D4" s="11" t="s">
        <v>17</v>
      </c>
      <c r="E4" s="10" t="s">
        <v>18</v>
      </c>
      <c r="F4" s="12" t="s">
        <v>19</v>
      </c>
      <c r="G4" s="13">
        <v>20</v>
      </c>
      <c r="H4" s="13">
        <v>1.25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f t="shared" ref="O4:O29" si="0">SUM(H4:N4)</f>
        <v>1.25</v>
      </c>
      <c r="Q4" s="1" t="s">
        <v>26</v>
      </c>
    </row>
    <row r="5" spans="1:17" ht="63" x14ac:dyDescent="0.25">
      <c r="A5" s="9">
        <f>A4+1</f>
        <v>2</v>
      </c>
      <c r="B5" s="10" t="s">
        <v>21</v>
      </c>
      <c r="C5" s="11" t="s">
        <v>22</v>
      </c>
      <c r="D5" s="11" t="s">
        <v>23</v>
      </c>
      <c r="E5" s="10" t="s">
        <v>24</v>
      </c>
      <c r="F5" s="12" t="s">
        <v>25</v>
      </c>
      <c r="G5" s="13">
        <v>900</v>
      </c>
      <c r="H5" s="13">
        <v>0</v>
      </c>
      <c r="I5" s="13">
        <v>0</v>
      </c>
      <c r="J5" s="13">
        <v>0</v>
      </c>
      <c r="K5" s="13">
        <v>42</v>
      </c>
      <c r="L5" s="13" t="s">
        <v>26</v>
      </c>
      <c r="M5" s="13">
        <v>138.49539999999999</v>
      </c>
      <c r="N5" s="13">
        <v>0</v>
      </c>
      <c r="O5" s="13">
        <f t="shared" si="0"/>
        <v>180.49539999999999</v>
      </c>
    </row>
    <row r="6" spans="1:17" ht="31.5" x14ac:dyDescent="0.25">
      <c r="A6" s="9">
        <f t="shared" ref="A6:A29" si="1">A5+1</f>
        <v>3</v>
      </c>
      <c r="B6" s="11" t="s">
        <v>20</v>
      </c>
      <c r="C6" s="14" t="s">
        <v>29</v>
      </c>
      <c r="D6" s="11" t="s">
        <v>17</v>
      </c>
      <c r="E6" s="10" t="s">
        <v>30</v>
      </c>
      <c r="F6" s="12" t="s">
        <v>31</v>
      </c>
      <c r="G6" s="13">
        <v>25</v>
      </c>
      <c r="H6" s="13">
        <v>6.25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f t="shared" si="0"/>
        <v>6.25</v>
      </c>
    </row>
    <row r="7" spans="1:17" s="15" customFormat="1" ht="31.5" x14ac:dyDescent="0.25">
      <c r="A7" s="9">
        <f t="shared" si="1"/>
        <v>4</v>
      </c>
      <c r="B7" s="10" t="s">
        <v>32</v>
      </c>
      <c r="C7" s="14" t="s">
        <v>33</v>
      </c>
      <c r="D7" s="11" t="s">
        <v>34</v>
      </c>
      <c r="E7" s="10" t="s">
        <v>35</v>
      </c>
      <c r="F7" s="12" t="s">
        <v>36</v>
      </c>
      <c r="G7" s="13">
        <v>33.731000000000002</v>
      </c>
      <c r="H7" s="13">
        <v>33.731000000000002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f t="shared" si="0"/>
        <v>33.731000000000002</v>
      </c>
    </row>
    <row r="8" spans="1:17" s="15" customFormat="1" ht="31.5" x14ac:dyDescent="0.25">
      <c r="A8" s="9">
        <f t="shared" si="1"/>
        <v>5</v>
      </c>
      <c r="B8" s="10" t="s">
        <v>32</v>
      </c>
      <c r="C8" s="14" t="s">
        <v>33</v>
      </c>
      <c r="D8" s="11" t="s">
        <v>34</v>
      </c>
      <c r="E8" s="10" t="s">
        <v>37</v>
      </c>
      <c r="F8" s="12" t="s">
        <v>38</v>
      </c>
      <c r="G8" s="13">
        <v>50.52</v>
      </c>
      <c r="H8" s="13">
        <v>50.52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f t="shared" si="0"/>
        <v>50.52</v>
      </c>
    </row>
    <row r="9" spans="1:17" s="15" customFormat="1" ht="31.5" x14ac:dyDescent="0.25">
      <c r="A9" s="9">
        <f t="shared" si="1"/>
        <v>6</v>
      </c>
      <c r="B9" s="10" t="s">
        <v>32</v>
      </c>
      <c r="C9" s="16" t="s">
        <v>39</v>
      </c>
      <c r="D9" s="11" t="s">
        <v>17</v>
      </c>
      <c r="E9" s="10" t="s">
        <v>40</v>
      </c>
      <c r="F9" s="12" t="s">
        <v>41</v>
      </c>
      <c r="G9" s="13">
        <v>25</v>
      </c>
      <c r="H9" s="13">
        <v>0</v>
      </c>
      <c r="I9" s="13">
        <v>18.75</v>
      </c>
      <c r="J9" s="13">
        <v>6.25</v>
      </c>
      <c r="K9" s="13">
        <v>0</v>
      </c>
      <c r="L9" s="13">
        <v>0</v>
      </c>
      <c r="M9" s="13">
        <v>0</v>
      </c>
      <c r="N9" s="13">
        <v>0</v>
      </c>
      <c r="O9" s="13">
        <f t="shared" si="0"/>
        <v>25</v>
      </c>
    </row>
    <row r="10" spans="1:17" s="15" customFormat="1" x14ac:dyDescent="0.25">
      <c r="A10" s="9">
        <f t="shared" si="1"/>
        <v>7</v>
      </c>
      <c r="B10" s="10" t="s">
        <v>42</v>
      </c>
      <c r="C10" s="16" t="s">
        <v>33</v>
      </c>
      <c r="D10" s="11" t="s">
        <v>34</v>
      </c>
      <c r="E10" s="10" t="s">
        <v>43</v>
      </c>
      <c r="F10" s="12" t="s">
        <v>44</v>
      </c>
      <c r="G10" s="13">
        <v>53</v>
      </c>
      <c r="H10" s="13">
        <v>0</v>
      </c>
      <c r="I10" s="13">
        <v>53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f t="shared" si="0"/>
        <v>53</v>
      </c>
    </row>
    <row r="11" spans="1:17" s="15" customFormat="1" ht="31.5" x14ac:dyDescent="0.25">
      <c r="A11" s="9">
        <f t="shared" si="1"/>
        <v>8</v>
      </c>
      <c r="B11" s="17" t="s">
        <v>32</v>
      </c>
      <c r="C11" s="18" t="s">
        <v>45</v>
      </c>
      <c r="D11" s="17" t="s">
        <v>17</v>
      </c>
      <c r="E11" s="18" t="s">
        <v>89</v>
      </c>
      <c r="F11" s="12" t="s">
        <v>46</v>
      </c>
      <c r="G11" s="19">
        <v>10000</v>
      </c>
      <c r="H11" s="13">
        <v>0</v>
      </c>
      <c r="I11" s="13">
        <v>0</v>
      </c>
      <c r="J11" s="20">
        <v>1500</v>
      </c>
      <c r="K11" s="20">
        <f>(250000000+210000000)/100000</f>
        <v>4600</v>
      </c>
      <c r="L11" s="20">
        <v>3800</v>
      </c>
      <c r="M11" s="20">
        <v>0</v>
      </c>
      <c r="N11" s="20">
        <v>0</v>
      </c>
      <c r="O11" s="13">
        <f t="shared" si="0"/>
        <v>9900</v>
      </c>
    </row>
    <row r="12" spans="1:17" s="15" customFormat="1" ht="31.5" x14ac:dyDescent="0.25">
      <c r="A12" s="9">
        <f t="shared" si="1"/>
        <v>9</v>
      </c>
      <c r="B12" s="10" t="s">
        <v>32</v>
      </c>
      <c r="C12" s="16" t="s">
        <v>47</v>
      </c>
      <c r="D12" s="11" t="s">
        <v>17</v>
      </c>
      <c r="E12" s="10" t="s">
        <v>48</v>
      </c>
      <c r="F12" s="12" t="s">
        <v>49</v>
      </c>
      <c r="G12" s="13">
        <v>25</v>
      </c>
      <c r="H12" s="13">
        <v>0</v>
      </c>
      <c r="I12" s="13">
        <v>0</v>
      </c>
      <c r="J12" s="13">
        <v>18.75</v>
      </c>
      <c r="K12" s="13">
        <v>6.25</v>
      </c>
      <c r="L12" s="13">
        <v>0</v>
      </c>
      <c r="M12" s="13">
        <v>0</v>
      </c>
      <c r="N12" s="13">
        <v>0</v>
      </c>
      <c r="O12" s="13">
        <f t="shared" si="0"/>
        <v>25</v>
      </c>
    </row>
    <row r="13" spans="1:17" s="15" customFormat="1" ht="38.25" customHeight="1" x14ac:dyDescent="0.25">
      <c r="A13" s="9">
        <f t="shared" si="1"/>
        <v>10</v>
      </c>
      <c r="B13" s="17" t="s">
        <v>32</v>
      </c>
      <c r="C13" s="18" t="s">
        <v>45</v>
      </c>
      <c r="D13" s="17" t="s">
        <v>17</v>
      </c>
      <c r="E13" s="18" t="s">
        <v>90</v>
      </c>
      <c r="F13" s="12" t="s">
        <v>50</v>
      </c>
      <c r="G13" s="19">
        <v>11500</v>
      </c>
      <c r="H13" s="13">
        <v>0</v>
      </c>
      <c r="I13" s="13">
        <v>0</v>
      </c>
      <c r="J13" s="20">
        <v>750</v>
      </c>
      <c r="K13" s="20">
        <v>500</v>
      </c>
      <c r="L13" s="20">
        <v>1000</v>
      </c>
      <c r="M13" s="20">
        <v>1000</v>
      </c>
      <c r="N13" s="20">
        <v>0</v>
      </c>
      <c r="O13" s="13">
        <f t="shared" si="0"/>
        <v>3250</v>
      </c>
    </row>
    <row r="14" spans="1:17" s="15" customFormat="1" ht="54.75" customHeight="1" x14ac:dyDescent="0.25">
      <c r="A14" s="9">
        <f t="shared" si="1"/>
        <v>11</v>
      </c>
      <c r="B14" s="10" t="s">
        <v>32</v>
      </c>
      <c r="C14" s="10" t="s">
        <v>51</v>
      </c>
      <c r="D14" s="10" t="s">
        <v>34</v>
      </c>
      <c r="E14" s="10" t="s">
        <v>91</v>
      </c>
      <c r="F14" s="21" t="s">
        <v>52</v>
      </c>
      <c r="G14" s="13">
        <v>385.32900000000001</v>
      </c>
      <c r="H14" s="13">
        <v>0</v>
      </c>
      <c r="I14" s="13">
        <v>0</v>
      </c>
      <c r="J14" s="13">
        <v>0</v>
      </c>
      <c r="K14" s="13">
        <f>(20000000+14650000)/100000</f>
        <v>346.5</v>
      </c>
      <c r="L14" s="13">
        <v>38.829000000000001</v>
      </c>
      <c r="M14" s="13">
        <v>0</v>
      </c>
      <c r="N14" s="13">
        <v>0</v>
      </c>
      <c r="O14" s="13">
        <f t="shared" si="0"/>
        <v>385.32900000000001</v>
      </c>
    </row>
    <row r="15" spans="1:17" s="15" customFormat="1" ht="41.25" customHeight="1" x14ac:dyDescent="0.25">
      <c r="A15" s="9">
        <f t="shared" si="1"/>
        <v>12</v>
      </c>
      <c r="B15" s="10" t="s">
        <v>32</v>
      </c>
      <c r="C15" s="10" t="s">
        <v>33</v>
      </c>
      <c r="D15" s="10" t="s">
        <v>34</v>
      </c>
      <c r="E15" s="10" t="s">
        <v>53</v>
      </c>
      <c r="F15" s="21" t="s">
        <v>52</v>
      </c>
      <c r="G15" s="13">
        <v>46.233110000000003</v>
      </c>
      <c r="H15" s="13">
        <v>0</v>
      </c>
      <c r="I15" s="13">
        <v>0</v>
      </c>
      <c r="J15" s="13">
        <v>0</v>
      </c>
      <c r="K15" s="13">
        <v>46.233110000000003</v>
      </c>
      <c r="L15" s="13">
        <v>0</v>
      </c>
      <c r="M15" s="13">
        <v>0</v>
      </c>
      <c r="N15" s="13">
        <v>0</v>
      </c>
      <c r="O15" s="13">
        <f t="shared" si="0"/>
        <v>46.233110000000003</v>
      </c>
    </row>
    <row r="16" spans="1:17" s="15" customFormat="1" ht="42" customHeight="1" x14ac:dyDescent="0.25">
      <c r="A16" s="9">
        <f t="shared" si="1"/>
        <v>13</v>
      </c>
      <c r="B16" s="10" t="s">
        <v>54</v>
      </c>
      <c r="C16" s="10" t="s">
        <v>55</v>
      </c>
      <c r="D16" s="10" t="s">
        <v>17</v>
      </c>
      <c r="E16" s="10" t="s">
        <v>56</v>
      </c>
      <c r="F16" s="21" t="s">
        <v>57</v>
      </c>
      <c r="G16" s="13">
        <v>475</v>
      </c>
      <c r="H16" s="13">
        <v>0</v>
      </c>
      <c r="I16" s="13">
        <v>0</v>
      </c>
      <c r="J16" s="13">
        <v>0</v>
      </c>
      <c r="K16" s="13">
        <v>237.5</v>
      </c>
      <c r="L16" s="13">
        <v>190</v>
      </c>
      <c r="M16" s="13">
        <v>0</v>
      </c>
      <c r="N16" s="13">
        <v>0</v>
      </c>
      <c r="O16" s="13">
        <f t="shared" si="0"/>
        <v>427.5</v>
      </c>
    </row>
    <row r="17" spans="1:15" s="15" customFormat="1" ht="51.75" customHeight="1" x14ac:dyDescent="0.25">
      <c r="A17" s="9">
        <f t="shared" si="1"/>
        <v>14</v>
      </c>
      <c r="B17" s="10" t="s">
        <v>32</v>
      </c>
      <c r="C17" s="10" t="s">
        <v>33</v>
      </c>
      <c r="D17" s="11" t="s">
        <v>17</v>
      </c>
      <c r="E17" s="10" t="s">
        <v>92</v>
      </c>
      <c r="F17" s="21" t="s">
        <v>58</v>
      </c>
      <c r="G17" s="13">
        <v>31.012509999999999</v>
      </c>
      <c r="H17" s="13">
        <v>0</v>
      </c>
      <c r="I17" s="13">
        <v>0</v>
      </c>
      <c r="J17" s="13">
        <v>0</v>
      </c>
      <c r="K17" s="13">
        <v>31.012509999999999</v>
      </c>
      <c r="L17" s="13">
        <v>0</v>
      </c>
      <c r="M17" s="13">
        <v>0</v>
      </c>
      <c r="N17" s="13">
        <v>0</v>
      </c>
      <c r="O17" s="13">
        <f t="shared" si="0"/>
        <v>31.012509999999999</v>
      </c>
    </row>
    <row r="18" spans="1:15" s="15" customFormat="1" ht="58.5" customHeight="1" x14ac:dyDescent="0.25">
      <c r="A18" s="9">
        <f t="shared" si="1"/>
        <v>15</v>
      </c>
      <c r="B18" s="10" t="s">
        <v>32</v>
      </c>
      <c r="C18" s="10" t="s">
        <v>33</v>
      </c>
      <c r="D18" s="10" t="s">
        <v>34</v>
      </c>
      <c r="E18" s="34" t="s">
        <v>59</v>
      </c>
      <c r="F18" s="21" t="s">
        <v>60</v>
      </c>
      <c r="G18" s="13">
        <v>8.7888199999999994</v>
      </c>
      <c r="H18" s="13">
        <v>0</v>
      </c>
      <c r="I18" s="13">
        <v>0</v>
      </c>
      <c r="J18" s="13">
        <v>0</v>
      </c>
      <c r="K18" s="13">
        <v>8.7888199999999994</v>
      </c>
      <c r="L18" s="13">
        <v>0</v>
      </c>
      <c r="M18" s="13">
        <v>0</v>
      </c>
      <c r="N18" s="13">
        <v>0</v>
      </c>
      <c r="O18" s="13">
        <f t="shared" si="0"/>
        <v>8.7888199999999994</v>
      </c>
    </row>
    <row r="19" spans="1:15" s="15" customFormat="1" ht="41.25" customHeight="1" x14ac:dyDescent="0.25">
      <c r="A19" s="9">
        <f t="shared" si="1"/>
        <v>16</v>
      </c>
      <c r="B19" s="17" t="s">
        <v>32</v>
      </c>
      <c r="C19" s="18" t="s">
        <v>45</v>
      </c>
      <c r="D19" s="17" t="s">
        <v>17</v>
      </c>
      <c r="E19" s="18" t="s">
        <v>61</v>
      </c>
      <c r="F19" s="21" t="s">
        <v>62</v>
      </c>
      <c r="G19" s="13">
        <v>1584</v>
      </c>
      <c r="H19" s="13">
        <v>0</v>
      </c>
      <c r="I19" s="13">
        <v>0</v>
      </c>
      <c r="J19" s="13">
        <v>0</v>
      </c>
      <c r="K19" s="20">
        <v>584</v>
      </c>
      <c r="L19" s="20">
        <v>900</v>
      </c>
      <c r="M19" s="20">
        <v>77.81617</v>
      </c>
      <c r="N19" s="20">
        <v>0</v>
      </c>
      <c r="O19" s="13">
        <f t="shared" si="0"/>
        <v>1561.8161700000001</v>
      </c>
    </row>
    <row r="20" spans="1:15" s="15" customFormat="1" ht="50.25" customHeight="1" x14ac:dyDescent="0.25">
      <c r="A20" s="9">
        <f t="shared" si="1"/>
        <v>17</v>
      </c>
      <c r="B20" s="17" t="s">
        <v>32</v>
      </c>
      <c r="C20" s="18" t="s">
        <v>45</v>
      </c>
      <c r="D20" s="17" t="s">
        <v>17</v>
      </c>
      <c r="E20" s="18" t="s">
        <v>93</v>
      </c>
      <c r="F20" s="21" t="s">
        <v>63</v>
      </c>
      <c r="G20" s="13">
        <v>1568</v>
      </c>
      <c r="H20" s="13">
        <v>0</v>
      </c>
      <c r="I20" s="13">
        <v>0</v>
      </c>
      <c r="J20" s="13">
        <v>0</v>
      </c>
      <c r="K20" s="20" t="s">
        <v>64</v>
      </c>
      <c r="L20" s="20">
        <v>144.38249999999999</v>
      </c>
      <c r="M20" s="20">
        <f>(12938133+12900000)/100000</f>
        <v>258.38132999999999</v>
      </c>
      <c r="N20" s="20">
        <v>129</v>
      </c>
      <c r="O20" s="13">
        <f t="shared" si="0"/>
        <v>531.76382999999998</v>
      </c>
    </row>
    <row r="21" spans="1:15" s="15" customFormat="1" ht="47.25" x14ac:dyDescent="0.25">
      <c r="A21" s="9">
        <f t="shared" si="1"/>
        <v>18</v>
      </c>
      <c r="B21" s="10" t="s">
        <v>27</v>
      </c>
      <c r="C21" s="10" t="s">
        <v>65</v>
      </c>
      <c r="D21" s="10" t="s">
        <v>66</v>
      </c>
      <c r="E21" s="10" t="s">
        <v>67</v>
      </c>
      <c r="F21" s="12" t="s">
        <v>63</v>
      </c>
      <c r="G21" s="13">
        <v>300</v>
      </c>
      <c r="H21" s="13">
        <v>0</v>
      </c>
      <c r="I21" s="13">
        <v>0</v>
      </c>
      <c r="J21" s="13">
        <v>0</v>
      </c>
      <c r="K21" s="13">
        <v>0</v>
      </c>
      <c r="L21" s="13">
        <f>(15000000+12000000)/100000</f>
        <v>270</v>
      </c>
      <c r="M21" s="13">
        <v>30</v>
      </c>
      <c r="N21" s="13">
        <v>0</v>
      </c>
      <c r="O21" s="13">
        <f t="shared" si="0"/>
        <v>300</v>
      </c>
    </row>
    <row r="22" spans="1:15" s="15" customFormat="1" ht="63" x14ac:dyDescent="0.25">
      <c r="A22" s="9">
        <f t="shared" si="1"/>
        <v>19</v>
      </c>
      <c r="B22" s="10" t="s">
        <v>68</v>
      </c>
      <c r="C22" s="10" t="s">
        <v>69</v>
      </c>
      <c r="D22" s="10" t="s">
        <v>70</v>
      </c>
      <c r="E22" s="10" t="s">
        <v>71</v>
      </c>
      <c r="F22" s="12" t="s">
        <v>72</v>
      </c>
      <c r="G22" s="13">
        <v>25</v>
      </c>
      <c r="H22" s="13">
        <v>0</v>
      </c>
      <c r="I22" s="13">
        <v>0</v>
      </c>
      <c r="J22" s="13">
        <v>0</v>
      </c>
      <c r="K22" s="13">
        <v>0</v>
      </c>
      <c r="L22" s="13">
        <v>18.75</v>
      </c>
      <c r="M22" s="13">
        <v>6.25</v>
      </c>
      <c r="N22" s="13">
        <v>0</v>
      </c>
      <c r="O22" s="13">
        <f t="shared" si="0"/>
        <v>25</v>
      </c>
    </row>
    <row r="23" spans="1:15" s="15" customFormat="1" ht="31.5" x14ac:dyDescent="0.25">
      <c r="A23" s="9">
        <f t="shared" si="1"/>
        <v>20</v>
      </c>
      <c r="B23" s="11" t="s">
        <v>15</v>
      </c>
      <c r="C23" s="10" t="s">
        <v>73</v>
      </c>
      <c r="D23" s="10" t="s">
        <v>70</v>
      </c>
      <c r="E23" s="10" t="s">
        <v>74</v>
      </c>
      <c r="F23" s="12" t="s">
        <v>75</v>
      </c>
      <c r="G23" s="13">
        <v>0.75</v>
      </c>
      <c r="H23" s="13">
        <v>0</v>
      </c>
      <c r="I23" s="13">
        <v>0</v>
      </c>
      <c r="J23" s="13">
        <v>0</v>
      </c>
      <c r="K23" s="13">
        <v>0</v>
      </c>
      <c r="L23" s="13">
        <v>0.5625</v>
      </c>
      <c r="M23" s="13" t="s">
        <v>64</v>
      </c>
      <c r="N23" s="13">
        <v>0</v>
      </c>
      <c r="O23" s="13">
        <f t="shared" si="0"/>
        <v>0.5625</v>
      </c>
    </row>
    <row r="24" spans="1:15" s="15" customFormat="1" ht="71.25" customHeight="1" x14ac:dyDescent="0.25">
      <c r="A24" s="9">
        <f t="shared" si="1"/>
        <v>21</v>
      </c>
      <c r="B24" s="11" t="s">
        <v>32</v>
      </c>
      <c r="C24" s="30" t="s">
        <v>76</v>
      </c>
      <c r="D24" s="14" t="s">
        <v>77</v>
      </c>
      <c r="E24" s="10" t="s">
        <v>94</v>
      </c>
      <c r="F24" s="12" t="s">
        <v>78</v>
      </c>
      <c r="G24" s="13">
        <f>(50000000+57329106+66472464)/100000</f>
        <v>1738.0156999999999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f>(50000000+57329106+66472464)/100000</f>
        <v>1738.0156999999999</v>
      </c>
      <c r="N24" s="13">
        <v>-2.9508800000000002</v>
      </c>
      <c r="O24" s="13">
        <f t="shared" si="0"/>
        <v>1735.0648199999998</v>
      </c>
    </row>
    <row r="25" spans="1:15" s="15" customFormat="1" ht="69.75" customHeight="1" x14ac:dyDescent="0.25">
      <c r="A25" s="9">
        <f t="shared" si="1"/>
        <v>22</v>
      </c>
      <c r="B25" s="11" t="s">
        <v>28</v>
      </c>
      <c r="C25" s="10" t="s">
        <v>33</v>
      </c>
      <c r="D25" s="10" t="s">
        <v>17</v>
      </c>
      <c r="E25" s="10" t="s">
        <v>79</v>
      </c>
      <c r="F25" s="12" t="s">
        <v>80</v>
      </c>
      <c r="G25" s="13">
        <v>3.61</v>
      </c>
      <c r="H25" s="13">
        <v>0</v>
      </c>
      <c r="I25" s="13">
        <v>0</v>
      </c>
      <c r="J25" s="22">
        <v>0</v>
      </c>
      <c r="K25" s="22">
        <v>0</v>
      </c>
      <c r="L25" s="22">
        <v>0</v>
      </c>
      <c r="M25" s="22">
        <v>3.61</v>
      </c>
      <c r="N25" s="22">
        <v>0</v>
      </c>
      <c r="O25" s="13">
        <f t="shared" si="0"/>
        <v>3.61</v>
      </c>
    </row>
    <row r="26" spans="1:15" s="15" customFormat="1" ht="39" customHeight="1" x14ac:dyDescent="0.25">
      <c r="A26" s="9">
        <f t="shared" si="1"/>
        <v>23</v>
      </c>
      <c r="B26" s="17" t="s">
        <v>32</v>
      </c>
      <c r="C26" s="10" t="s">
        <v>76</v>
      </c>
      <c r="D26" s="17" t="s">
        <v>17</v>
      </c>
      <c r="E26" s="18" t="s">
        <v>81</v>
      </c>
      <c r="F26" s="12" t="s">
        <v>82</v>
      </c>
      <c r="G26" s="13">
        <v>250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23">
        <f>(7500000+7500000+10000000)/100000</f>
        <v>250</v>
      </c>
      <c r="N26" s="23">
        <v>0</v>
      </c>
      <c r="O26" s="13">
        <f t="shared" si="0"/>
        <v>250</v>
      </c>
    </row>
    <row r="27" spans="1:15" ht="38.25" customHeight="1" x14ac:dyDescent="0.25">
      <c r="A27" s="9">
        <f t="shared" si="1"/>
        <v>24</v>
      </c>
      <c r="B27" s="17" t="s">
        <v>32</v>
      </c>
      <c r="C27" s="10" t="s">
        <v>76</v>
      </c>
      <c r="D27" s="17" t="s">
        <v>17</v>
      </c>
      <c r="E27" s="12" t="s">
        <v>95</v>
      </c>
      <c r="F27" s="25" t="s">
        <v>83</v>
      </c>
      <c r="G27" s="13">
        <v>100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13">
        <v>50</v>
      </c>
      <c r="N27" s="13">
        <v>50</v>
      </c>
      <c r="O27" s="13">
        <f t="shared" si="0"/>
        <v>100</v>
      </c>
    </row>
    <row r="28" spans="1:15" ht="36" customHeight="1" x14ac:dyDescent="0.25">
      <c r="A28" s="9">
        <f t="shared" si="1"/>
        <v>25</v>
      </c>
      <c r="B28" s="17" t="s">
        <v>32</v>
      </c>
      <c r="C28" s="10" t="s">
        <v>76</v>
      </c>
      <c r="D28" s="17" t="s">
        <v>17</v>
      </c>
      <c r="E28" s="12" t="s">
        <v>96</v>
      </c>
      <c r="F28" s="25" t="s">
        <v>84</v>
      </c>
      <c r="G28" s="13">
        <v>10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13">
        <v>5</v>
      </c>
      <c r="N28" s="13">
        <v>5</v>
      </c>
      <c r="O28" s="13">
        <f t="shared" si="0"/>
        <v>10</v>
      </c>
    </row>
    <row r="29" spans="1:15" s="15" customFormat="1" ht="47.25" customHeight="1" x14ac:dyDescent="0.25">
      <c r="A29" s="9">
        <f t="shared" si="1"/>
        <v>26</v>
      </c>
      <c r="B29" s="17" t="s">
        <v>32</v>
      </c>
      <c r="C29" s="10" t="s">
        <v>76</v>
      </c>
      <c r="D29" s="17" t="s">
        <v>17</v>
      </c>
      <c r="E29" s="12" t="s">
        <v>97</v>
      </c>
      <c r="F29" s="25" t="s">
        <v>85</v>
      </c>
      <c r="G29" s="13">
        <v>36.84937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36.84937</v>
      </c>
      <c r="O29" s="13">
        <f t="shared" si="0"/>
        <v>36.84937</v>
      </c>
    </row>
    <row r="30" spans="1:15" s="28" customFormat="1" x14ac:dyDescent="0.25">
      <c r="A30" s="32" t="s">
        <v>86</v>
      </c>
      <c r="B30" s="32"/>
      <c r="C30" s="32"/>
      <c r="D30" s="26"/>
      <c r="E30" s="26"/>
      <c r="F30" s="26"/>
      <c r="G30" s="27">
        <f>SUM(G4:G29)</f>
        <v>29194.839510000005</v>
      </c>
      <c r="H30" s="27">
        <f t="shared" ref="H30:O30" si="2">SUM(H4:H29)</f>
        <v>91.751000000000005</v>
      </c>
      <c r="I30" s="27">
        <f t="shared" si="2"/>
        <v>71.75</v>
      </c>
      <c r="J30" s="27">
        <f t="shared" si="2"/>
        <v>2275</v>
      </c>
      <c r="K30" s="27">
        <f t="shared" si="2"/>
        <v>6402.2844399999994</v>
      </c>
      <c r="L30" s="27">
        <f t="shared" si="2"/>
        <v>6362.5239999999994</v>
      </c>
      <c r="M30" s="27">
        <f t="shared" si="2"/>
        <v>3557.5686000000001</v>
      </c>
      <c r="N30" s="27">
        <f t="shared" si="2"/>
        <v>217.89849000000001</v>
      </c>
      <c r="O30" s="27">
        <f t="shared" si="2"/>
        <v>18978.776529999999</v>
      </c>
    </row>
  </sheetData>
  <autoFilter ref="D1:D30"/>
  <mergeCells count="3">
    <mergeCell ref="A1:O1"/>
    <mergeCell ref="A30:C30"/>
    <mergeCell ref="A2:O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projects since 2020-21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2026-09-17T09:19:31Z</cp:lastPrinted>
  <dcterms:created xsi:type="dcterms:W3CDTF">2026-09-17T05:22:55Z</dcterms:created>
  <dcterms:modified xsi:type="dcterms:W3CDTF">2026-09-17T09:24:53Z</dcterms:modified>
</cp:coreProperties>
</file>